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dchenkovs\Documents\"/>
    </mc:Choice>
  </mc:AlternateContent>
  <bookViews>
    <workbookView xWindow="0" yWindow="0" windowWidth="28770" windowHeight="11745"/>
  </bookViews>
  <sheets>
    <sheet name="Лист1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3" i="2" l="1"/>
  <c r="C104" i="2" s="1"/>
  <c r="C105" i="2" s="1"/>
  <c r="C106" i="2" s="1"/>
  <c r="C107" i="2" s="1"/>
  <c r="C99" i="2"/>
  <c r="C100" i="2" s="1"/>
  <c r="C96" i="2"/>
  <c r="C93" i="2"/>
  <c r="C91" i="2"/>
  <c r="C92" i="2" s="1"/>
  <c r="C94" i="2" s="1"/>
  <c r="C90" i="2"/>
  <c r="C84" i="2"/>
  <c r="C83" i="2" s="1"/>
  <c r="C80" i="2"/>
  <c r="C70" i="2"/>
  <c r="C71" i="2" s="1"/>
  <c r="C72" i="2" s="1"/>
  <c r="C73" i="2" s="1"/>
  <c r="C74" i="2" s="1"/>
  <c r="C63" i="2"/>
  <c r="C66" i="2" s="1"/>
  <c r="C67" i="2" s="1"/>
  <c r="C60" i="2"/>
  <c r="C58" i="2"/>
  <c r="C57" i="2"/>
  <c r="C51" i="2"/>
  <c r="C50" i="2" s="1"/>
  <c r="C52" i="2" s="1"/>
  <c r="C47" i="2"/>
  <c r="C39" i="2"/>
  <c r="C40" i="2" s="1"/>
  <c r="C41" i="2" s="1"/>
  <c r="C38" i="2"/>
  <c r="C37" i="2"/>
  <c r="C30" i="2"/>
  <c r="C33" i="2" s="1"/>
  <c r="C34" i="2" s="1"/>
  <c r="C27" i="2"/>
  <c r="C25" i="2"/>
  <c r="C26" i="2" s="1"/>
  <c r="C28" i="2" s="1"/>
  <c r="C24" i="2"/>
  <c r="C14" i="2"/>
  <c r="C11" i="2"/>
  <c r="C9" i="2"/>
  <c r="C7" i="2"/>
  <c r="C4" i="2"/>
  <c r="C8" i="2" l="1"/>
  <c r="C10" i="2" s="1"/>
  <c r="C17" i="2" s="1"/>
  <c r="E17" i="2" s="1"/>
  <c r="C18" i="2" s="1"/>
  <c r="C59" i="2"/>
  <c r="C61" i="2" s="1"/>
  <c r="C85" i="2"/>
  <c r="C75" i="2"/>
  <c r="C108" i="2"/>
  <c r="C42" i="2"/>
</calcChain>
</file>

<file path=xl/sharedStrings.xml><?xml version="1.0" encoding="utf-8"?>
<sst xmlns="http://schemas.openxmlformats.org/spreadsheetml/2006/main" count="212" uniqueCount="70">
  <si>
    <t>Вариант 1</t>
  </si>
  <si>
    <t>ТКП 45-3.02-252-2011</t>
  </si>
  <si>
    <t>Расчёт опрокидывающего момента</t>
  </si>
  <si>
    <t>Высота ограждения, м</t>
  </si>
  <si>
    <t>м</t>
  </si>
  <si>
    <t>Плечо момента, м</t>
  </si>
  <si>
    <t>Wm=W0*Kв*C</t>
  </si>
  <si>
    <t>Шаг стоек,м</t>
  </si>
  <si>
    <t>С=0,8+0,6</t>
  </si>
  <si>
    <t>Давление нормативное ветровое, кг/м2</t>
  </si>
  <si>
    <t>кГ/м2</t>
  </si>
  <si>
    <t>Давление расчётное веторовое</t>
  </si>
  <si>
    <t>Сила, действующая на стойку от ветра, кГ</t>
  </si>
  <si>
    <t>кГ</t>
  </si>
  <si>
    <t>Площадь давления на стойку,м2</t>
  </si>
  <si>
    <t>м2</t>
  </si>
  <si>
    <r>
      <t>М</t>
    </r>
    <r>
      <rPr>
        <vertAlign val="superscript"/>
        <sz val="12"/>
        <color indexed="8"/>
        <rFont val="Calibri"/>
        <family val="2"/>
        <charset val="204"/>
      </rPr>
      <t>1</t>
    </r>
    <r>
      <rPr>
        <vertAlign val="subscript"/>
        <sz val="12"/>
        <color indexed="8"/>
        <rFont val="Calibri"/>
        <family val="2"/>
        <charset val="204"/>
      </rPr>
      <t>опр</t>
    </r>
  </si>
  <si>
    <t>Расч. опрокидывающий момент, кГ*м (ветер)</t>
  </si>
  <si>
    <t>кГ*м</t>
  </si>
  <si>
    <t>С</t>
  </si>
  <si>
    <r>
      <t>К</t>
    </r>
    <r>
      <rPr>
        <b/>
        <vertAlign val="subscript"/>
        <sz val="12"/>
        <color indexed="8"/>
        <rFont val="Calibri"/>
        <family val="2"/>
        <charset val="204"/>
      </rPr>
      <t>в</t>
    </r>
  </si>
  <si>
    <t>Табл.6  СНиП 2.01.07(учит высоту)</t>
  </si>
  <si>
    <r>
      <t>К</t>
    </r>
    <r>
      <rPr>
        <vertAlign val="subscript"/>
        <sz val="10"/>
        <color indexed="8"/>
        <rFont val="Calibri"/>
        <family val="2"/>
        <charset val="204"/>
      </rPr>
      <t>над</t>
    </r>
  </si>
  <si>
    <r>
      <t>М</t>
    </r>
    <r>
      <rPr>
        <vertAlign val="superscript"/>
        <sz val="12"/>
        <color indexed="8"/>
        <rFont val="Calibri"/>
        <family val="2"/>
        <charset val="204"/>
      </rPr>
      <t>2</t>
    </r>
    <r>
      <rPr>
        <vertAlign val="subscript"/>
        <sz val="12"/>
        <color indexed="8"/>
        <rFont val="Calibri"/>
        <family val="2"/>
        <charset val="204"/>
      </rPr>
      <t>опр</t>
    </r>
  </si>
  <si>
    <t>Расч опр момент от гориз нагр</t>
  </si>
  <si>
    <r>
      <t>q</t>
    </r>
    <r>
      <rPr>
        <vertAlign val="subscript"/>
        <sz val="14"/>
        <color indexed="8"/>
        <rFont val="Calibri"/>
        <family val="2"/>
        <charset val="204"/>
      </rPr>
      <t>qn</t>
    </r>
  </si>
  <si>
    <t>нормативная СНиП2.01.07 п 3.11</t>
  </si>
  <si>
    <t>кГ/м.п.</t>
  </si>
  <si>
    <t>Это можешь не учитывать- если соседи не будут толкать:)</t>
  </si>
  <si>
    <r>
      <rPr>
        <b/>
        <sz val="12"/>
        <color indexed="8"/>
        <rFont val="Calibri"/>
        <family val="2"/>
        <charset val="204"/>
      </rPr>
      <t>∑</t>
    </r>
    <r>
      <rPr>
        <b/>
        <sz val="12"/>
        <color indexed="8"/>
        <rFont val="Calibri"/>
        <family val="2"/>
        <charset val="204"/>
      </rPr>
      <t>М</t>
    </r>
    <r>
      <rPr>
        <b/>
        <vertAlign val="subscript"/>
        <sz val="12"/>
        <color indexed="8"/>
        <rFont val="Calibri"/>
        <family val="2"/>
        <charset val="204"/>
      </rPr>
      <t>опр</t>
    </r>
  </si>
  <si>
    <t>Суммарный опрокидывающий расчётный момент</t>
  </si>
  <si>
    <t>т*м</t>
  </si>
  <si>
    <t>W</t>
  </si>
  <si>
    <t>Стойка стальная</t>
  </si>
  <si>
    <r>
      <t>см</t>
    </r>
    <r>
      <rPr>
        <vertAlign val="superscript"/>
        <sz val="10"/>
        <color indexed="8"/>
        <rFont val="Calibri"/>
        <family val="2"/>
        <charset val="204"/>
      </rPr>
      <t>3</t>
    </r>
  </si>
  <si>
    <t>Расчёт удерживающего момента</t>
  </si>
  <si>
    <t>Высота ростверка, м</t>
  </si>
  <si>
    <t xml:space="preserve">Ширина ростверка,м </t>
  </si>
  <si>
    <t>Длина участка</t>
  </si>
  <si>
    <t>Вес участка  ростверка длиной 1м, кГ</t>
  </si>
  <si>
    <t>Вес участка  ростверка между стойками, кГ</t>
  </si>
  <si>
    <t>Плечо момента</t>
  </si>
  <si>
    <t>М1</t>
  </si>
  <si>
    <t>Удерживающий момент</t>
  </si>
  <si>
    <t>Свая , диаметр</t>
  </si>
  <si>
    <t>W, момент сопротивления м3</t>
  </si>
  <si>
    <t>м3</t>
  </si>
  <si>
    <t>Шаг свай, м</t>
  </si>
  <si>
    <t>Допустимые напряжения, кГ/см2</t>
  </si>
  <si>
    <t>удерживающий момент на 1м</t>
  </si>
  <si>
    <t>δ</t>
  </si>
  <si>
    <t>М2</t>
  </si>
  <si>
    <t>удерживающий момент на 2м шаг</t>
  </si>
  <si>
    <r>
      <t>М=W*</t>
    </r>
    <r>
      <rPr>
        <sz val="10"/>
        <color indexed="8"/>
        <rFont val="Calibri"/>
        <family val="2"/>
        <charset val="204"/>
      </rPr>
      <t>δ</t>
    </r>
  </si>
  <si>
    <t>Сваи буронабивные</t>
  </si>
  <si>
    <t>Длина сваи</t>
  </si>
  <si>
    <t>Диаметр сваи</t>
  </si>
  <si>
    <t>Площадь сваи</t>
  </si>
  <si>
    <t>Вес сваи</t>
  </si>
  <si>
    <t>Удерж момент при шаге свай 1м</t>
  </si>
  <si>
    <t>М3</t>
  </si>
  <si>
    <t>Удерж момент при шаге свай 2м</t>
  </si>
  <si>
    <t>Суммарный удерживающий момент</t>
  </si>
  <si>
    <t>Вариант 2</t>
  </si>
  <si>
    <t>Давление ветровое, кг/м2</t>
  </si>
  <si>
    <t>Сила, действующая на пролёт, кГ</t>
  </si>
  <si>
    <t>Мопр</t>
  </si>
  <si>
    <t>Опрокидывающий момент, кГ*м</t>
  </si>
  <si>
    <t>Вариант 3</t>
  </si>
  <si>
    <t>Вариант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</si>
</sst>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vertAlign val="superscript"/>
      <sz val="12"/>
      <color indexed="8"/>
      <name val="Calibri"/>
      <family val="2"/>
      <charset val="204"/>
    </font>
    <font>
      <vertAlign val="subscript"/>
      <sz val="12"/>
      <color indexed="8"/>
      <name val="Calibri"/>
      <family val="2"/>
      <charset val="204"/>
    </font>
    <font>
      <b/>
      <vertAlign val="subscript"/>
      <sz val="12"/>
      <color indexed="8"/>
      <name val="Calibri"/>
      <family val="2"/>
      <charset val="204"/>
    </font>
    <font>
      <vertAlign val="subscript"/>
      <sz val="10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vertAlign val="subscript"/>
      <sz val="14"/>
      <color indexed="8"/>
      <name val="Calibri"/>
      <family val="2"/>
      <charset val="204"/>
    </font>
    <font>
      <sz val="16"/>
      <color rgb="FFFF0000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vertAlign val="superscript"/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3" fillId="0" borderId="0"/>
  </cellStyleXfs>
  <cellXfs count="20">
    <xf numFmtId="0" fontId="0" fillId="0" borderId="0" xfId="0"/>
    <xf numFmtId="0" fontId="13" fillId="0" borderId="0" xfId="1"/>
    <xf numFmtId="0" fontId="1" fillId="0" borderId="0" xfId="1" applyFont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13" fillId="0" borderId="0" xfId="1" applyAlignment="1">
      <alignment horizontal="left" vertical="top" wrapText="1"/>
    </xf>
    <xf numFmtId="0" fontId="3" fillId="0" borderId="0" xfId="1" applyFont="1"/>
    <xf numFmtId="0" fontId="2" fillId="0" borderId="0" xfId="1" applyFont="1"/>
    <xf numFmtId="2" fontId="2" fillId="0" borderId="0" xfId="1" applyNumberFormat="1" applyFont="1"/>
    <xf numFmtId="0" fontId="8" fillId="0" borderId="0" xfId="1" applyFont="1"/>
    <xf numFmtId="0" fontId="10" fillId="0" borderId="0" xfId="1" applyFont="1"/>
    <xf numFmtId="0" fontId="13" fillId="0" borderId="1" xfId="1" applyBorder="1"/>
    <xf numFmtId="0" fontId="13" fillId="2" borderId="0" xfId="1" applyFill="1"/>
    <xf numFmtId="0" fontId="14" fillId="0" borderId="0" xfId="1" applyFont="1"/>
    <xf numFmtId="0" fontId="13" fillId="2" borderId="1" xfId="1" applyFill="1" applyBorder="1"/>
    <xf numFmtId="0" fontId="16" fillId="0" borderId="0" xfId="1" applyFont="1" applyFill="1" applyBorder="1"/>
    <xf numFmtId="0" fontId="13" fillId="0" borderId="0" xfId="1" applyFill="1"/>
    <xf numFmtId="0" fontId="13" fillId="0" borderId="1" xfId="1" applyFill="1" applyBorder="1"/>
    <xf numFmtId="0" fontId="1" fillId="0" borderId="0" xfId="1" applyFont="1"/>
    <xf numFmtId="0" fontId="17" fillId="0" borderId="0" xfId="1" applyFont="1"/>
    <xf numFmtId="0" fontId="18" fillId="0" borderId="0" xfId="1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8"/>
  <sheetViews>
    <sheetView tabSelected="1" topLeftCell="A94" workbookViewId="0">
      <selection activeCell="F20" sqref="F20"/>
    </sheetView>
  </sheetViews>
  <sheetFormatPr defaultRowHeight="12.75" x14ac:dyDescent="0.2"/>
  <cols>
    <col min="1" max="1" width="9.140625" style="1"/>
    <col min="2" max="2" width="49.7109375" style="1" customWidth="1"/>
    <col min="3" max="257" width="9.140625" style="1"/>
    <col min="258" max="258" width="49.7109375" style="1" customWidth="1"/>
    <col min="259" max="513" width="9.140625" style="1"/>
    <col min="514" max="514" width="49.7109375" style="1" customWidth="1"/>
    <col min="515" max="769" width="9.140625" style="1"/>
    <col min="770" max="770" width="49.7109375" style="1" customWidth="1"/>
    <col min="771" max="1025" width="9.140625" style="1"/>
    <col min="1026" max="1026" width="49.7109375" style="1" customWidth="1"/>
    <col min="1027" max="1281" width="9.140625" style="1"/>
    <col min="1282" max="1282" width="49.7109375" style="1" customWidth="1"/>
    <col min="1283" max="1537" width="9.140625" style="1"/>
    <col min="1538" max="1538" width="49.7109375" style="1" customWidth="1"/>
    <col min="1539" max="1793" width="9.140625" style="1"/>
    <col min="1794" max="1794" width="49.7109375" style="1" customWidth="1"/>
    <col min="1795" max="2049" width="9.140625" style="1"/>
    <col min="2050" max="2050" width="49.7109375" style="1" customWidth="1"/>
    <col min="2051" max="2305" width="9.140625" style="1"/>
    <col min="2306" max="2306" width="49.7109375" style="1" customWidth="1"/>
    <col min="2307" max="2561" width="9.140625" style="1"/>
    <col min="2562" max="2562" width="49.7109375" style="1" customWidth="1"/>
    <col min="2563" max="2817" width="9.140625" style="1"/>
    <col min="2818" max="2818" width="49.7109375" style="1" customWidth="1"/>
    <col min="2819" max="3073" width="9.140625" style="1"/>
    <col min="3074" max="3074" width="49.7109375" style="1" customWidth="1"/>
    <col min="3075" max="3329" width="9.140625" style="1"/>
    <col min="3330" max="3330" width="49.7109375" style="1" customWidth="1"/>
    <col min="3331" max="3585" width="9.140625" style="1"/>
    <col min="3586" max="3586" width="49.7109375" style="1" customWidth="1"/>
    <col min="3587" max="3841" width="9.140625" style="1"/>
    <col min="3842" max="3842" width="49.7109375" style="1" customWidth="1"/>
    <col min="3843" max="4097" width="9.140625" style="1"/>
    <col min="4098" max="4098" width="49.7109375" style="1" customWidth="1"/>
    <col min="4099" max="4353" width="9.140625" style="1"/>
    <col min="4354" max="4354" width="49.7109375" style="1" customWidth="1"/>
    <col min="4355" max="4609" width="9.140625" style="1"/>
    <col min="4610" max="4610" width="49.7109375" style="1" customWidth="1"/>
    <col min="4611" max="4865" width="9.140625" style="1"/>
    <col min="4866" max="4866" width="49.7109375" style="1" customWidth="1"/>
    <col min="4867" max="5121" width="9.140625" style="1"/>
    <col min="5122" max="5122" width="49.7109375" style="1" customWidth="1"/>
    <col min="5123" max="5377" width="9.140625" style="1"/>
    <col min="5378" max="5378" width="49.7109375" style="1" customWidth="1"/>
    <col min="5379" max="5633" width="9.140625" style="1"/>
    <col min="5634" max="5634" width="49.7109375" style="1" customWidth="1"/>
    <col min="5635" max="5889" width="9.140625" style="1"/>
    <col min="5890" max="5890" width="49.7109375" style="1" customWidth="1"/>
    <col min="5891" max="6145" width="9.140625" style="1"/>
    <col min="6146" max="6146" width="49.7109375" style="1" customWidth="1"/>
    <col min="6147" max="6401" width="9.140625" style="1"/>
    <col min="6402" max="6402" width="49.7109375" style="1" customWidth="1"/>
    <col min="6403" max="6657" width="9.140625" style="1"/>
    <col min="6658" max="6658" width="49.7109375" style="1" customWidth="1"/>
    <col min="6659" max="6913" width="9.140625" style="1"/>
    <col min="6914" max="6914" width="49.7109375" style="1" customWidth="1"/>
    <col min="6915" max="7169" width="9.140625" style="1"/>
    <col min="7170" max="7170" width="49.7109375" style="1" customWidth="1"/>
    <col min="7171" max="7425" width="9.140625" style="1"/>
    <col min="7426" max="7426" width="49.7109375" style="1" customWidth="1"/>
    <col min="7427" max="7681" width="9.140625" style="1"/>
    <col min="7682" max="7682" width="49.7109375" style="1" customWidth="1"/>
    <col min="7683" max="7937" width="9.140625" style="1"/>
    <col min="7938" max="7938" width="49.7109375" style="1" customWidth="1"/>
    <col min="7939" max="8193" width="9.140625" style="1"/>
    <col min="8194" max="8194" width="49.7109375" style="1" customWidth="1"/>
    <col min="8195" max="8449" width="9.140625" style="1"/>
    <col min="8450" max="8450" width="49.7109375" style="1" customWidth="1"/>
    <col min="8451" max="8705" width="9.140625" style="1"/>
    <col min="8706" max="8706" width="49.7109375" style="1" customWidth="1"/>
    <col min="8707" max="8961" width="9.140625" style="1"/>
    <col min="8962" max="8962" width="49.7109375" style="1" customWidth="1"/>
    <col min="8963" max="9217" width="9.140625" style="1"/>
    <col min="9218" max="9218" width="49.7109375" style="1" customWidth="1"/>
    <col min="9219" max="9473" width="9.140625" style="1"/>
    <col min="9474" max="9474" width="49.7109375" style="1" customWidth="1"/>
    <col min="9475" max="9729" width="9.140625" style="1"/>
    <col min="9730" max="9730" width="49.7109375" style="1" customWidth="1"/>
    <col min="9731" max="9985" width="9.140625" style="1"/>
    <col min="9986" max="9986" width="49.7109375" style="1" customWidth="1"/>
    <col min="9987" max="10241" width="9.140625" style="1"/>
    <col min="10242" max="10242" width="49.7109375" style="1" customWidth="1"/>
    <col min="10243" max="10497" width="9.140625" style="1"/>
    <col min="10498" max="10498" width="49.7109375" style="1" customWidth="1"/>
    <col min="10499" max="10753" width="9.140625" style="1"/>
    <col min="10754" max="10754" width="49.7109375" style="1" customWidth="1"/>
    <col min="10755" max="11009" width="9.140625" style="1"/>
    <col min="11010" max="11010" width="49.7109375" style="1" customWidth="1"/>
    <col min="11011" max="11265" width="9.140625" style="1"/>
    <col min="11266" max="11266" width="49.7109375" style="1" customWidth="1"/>
    <col min="11267" max="11521" width="9.140625" style="1"/>
    <col min="11522" max="11522" width="49.7109375" style="1" customWidth="1"/>
    <col min="11523" max="11777" width="9.140625" style="1"/>
    <col min="11778" max="11778" width="49.7109375" style="1" customWidth="1"/>
    <col min="11779" max="12033" width="9.140625" style="1"/>
    <col min="12034" max="12034" width="49.7109375" style="1" customWidth="1"/>
    <col min="12035" max="12289" width="9.140625" style="1"/>
    <col min="12290" max="12290" width="49.7109375" style="1" customWidth="1"/>
    <col min="12291" max="12545" width="9.140625" style="1"/>
    <col min="12546" max="12546" width="49.7109375" style="1" customWidth="1"/>
    <col min="12547" max="12801" width="9.140625" style="1"/>
    <col min="12802" max="12802" width="49.7109375" style="1" customWidth="1"/>
    <col min="12803" max="13057" width="9.140625" style="1"/>
    <col min="13058" max="13058" width="49.7109375" style="1" customWidth="1"/>
    <col min="13059" max="13313" width="9.140625" style="1"/>
    <col min="13314" max="13314" width="49.7109375" style="1" customWidth="1"/>
    <col min="13315" max="13569" width="9.140625" style="1"/>
    <col min="13570" max="13570" width="49.7109375" style="1" customWidth="1"/>
    <col min="13571" max="13825" width="9.140625" style="1"/>
    <col min="13826" max="13826" width="49.7109375" style="1" customWidth="1"/>
    <col min="13827" max="14081" width="9.140625" style="1"/>
    <col min="14082" max="14082" width="49.7109375" style="1" customWidth="1"/>
    <col min="14083" max="14337" width="9.140625" style="1"/>
    <col min="14338" max="14338" width="49.7109375" style="1" customWidth="1"/>
    <col min="14339" max="14593" width="9.140625" style="1"/>
    <col min="14594" max="14594" width="49.7109375" style="1" customWidth="1"/>
    <col min="14595" max="14849" width="9.140625" style="1"/>
    <col min="14850" max="14850" width="49.7109375" style="1" customWidth="1"/>
    <col min="14851" max="15105" width="9.140625" style="1"/>
    <col min="15106" max="15106" width="49.7109375" style="1" customWidth="1"/>
    <col min="15107" max="15361" width="9.140625" style="1"/>
    <col min="15362" max="15362" width="49.7109375" style="1" customWidth="1"/>
    <col min="15363" max="15617" width="9.140625" style="1"/>
    <col min="15618" max="15618" width="49.7109375" style="1" customWidth="1"/>
    <col min="15619" max="15873" width="9.140625" style="1"/>
    <col min="15874" max="15874" width="49.7109375" style="1" customWidth="1"/>
    <col min="15875" max="16129" width="9.140625" style="1"/>
    <col min="16130" max="16130" width="49.7109375" style="1" customWidth="1"/>
    <col min="16131" max="16384" width="9.140625" style="1"/>
  </cols>
  <sheetData>
    <row r="1" spans="1:5" ht="18.75" x14ac:dyDescent="0.2">
      <c r="B1" s="2" t="s">
        <v>0</v>
      </c>
      <c r="C1" s="1" t="s">
        <v>1</v>
      </c>
    </row>
    <row r="2" spans="1:5" ht="15.75" x14ac:dyDescent="0.2">
      <c r="B2" s="3" t="s">
        <v>2</v>
      </c>
    </row>
    <row r="3" spans="1:5" x14ac:dyDescent="0.2">
      <c r="B3" s="4" t="s">
        <v>3</v>
      </c>
      <c r="C3" s="1">
        <v>2</v>
      </c>
      <c r="D3" s="1" t="s">
        <v>4</v>
      </c>
    </row>
    <row r="4" spans="1:5" x14ac:dyDescent="0.2">
      <c r="B4" s="4" t="s">
        <v>5</v>
      </c>
      <c r="C4" s="1">
        <f>C3/2</f>
        <v>1</v>
      </c>
      <c r="D4" s="1" t="s">
        <v>4</v>
      </c>
      <c r="E4" s="1" t="s">
        <v>6</v>
      </c>
    </row>
    <row r="5" spans="1:5" x14ac:dyDescent="0.2">
      <c r="B5" s="4" t="s">
        <v>7</v>
      </c>
      <c r="C5" s="1">
        <v>3</v>
      </c>
      <c r="D5" s="1" t="s">
        <v>4</v>
      </c>
      <c r="E5" s="1" t="s">
        <v>8</v>
      </c>
    </row>
    <row r="6" spans="1:5" x14ac:dyDescent="0.2">
      <c r="B6" s="4" t="s">
        <v>9</v>
      </c>
      <c r="C6" s="1">
        <v>23</v>
      </c>
      <c r="D6" s="1" t="s">
        <v>10</v>
      </c>
    </row>
    <row r="7" spans="1:5" x14ac:dyDescent="0.2">
      <c r="B7" s="4" t="s">
        <v>11</v>
      </c>
      <c r="C7" s="1">
        <f>C6*C11*C12*C13</f>
        <v>36.224999999999994</v>
      </c>
      <c r="D7" s="1" t="s">
        <v>10</v>
      </c>
    </row>
    <row r="8" spans="1:5" x14ac:dyDescent="0.2">
      <c r="B8" s="4" t="s">
        <v>12</v>
      </c>
      <c r="C8" s="1">
        <f>C9*C7</f>
        <v>217.34999999999997</v>
      </c>
      <c r="D8" s="1" t="s">
        <v>13</v>
      </c>
    </row>
    <row r="9" spans="1:5" x14ac:dyDescent="0.2">
      <c r="B9" s="4" t="s">
        <v>14</v>
      </c>
      <c r="C9" s="1">
        <f>C3*C5</f>
        <v>6</v>
      </c>
      <c r="D9" s="1" t="s">
        <v>15</v>
      </c>
    </row>
    <row r="10" spans="1:5" ht="20.25" customHeight="1" x14ac:dyDescent="0.35">
      <c r="A10" s="5" t="s">
        <v>16</v>
      </c>
      <c r="B10" s="3" t="s">
        <v>17</v>
      </c>
      <c r="C10" s="6">
        <f>C8*C4</f>
        <v>217.34999999999997</v>
      </c>
      <c r="D10" s="1" t="s">
        <v>18</v>
      </c>
    </row>
    <row r="11" spans="1:5" ht="15.75" x14ac:dyDescent="0.25">
      <c r="B11" s="3" t="s">
        <v>19</v>
      </c>
      <c r="C11" s="6">
        <f>0.8+0.6</f>
        <v>1.4</v>
      </c>
    </row>
    <row r="12" spans="1:5" ht="18.75" x14ac:dyDescent="0.25">
      <c r="B12" s="3" t="s">
        <v>20</v>
      </c>
      <c r="C12" s="6">
        <v>0.75</v>
      </c>
      <c r="E12" s="1" t="s">
        <v>21</v>
      </c>
    </row>
    <row r="13" spans="1:5" ht="14.25" x14ac:dyDescent="0.2">
      <c r="B13" s="4" t="s">
        <v>22</v>
      </c>
      <c r="C13" s="1">
        <v>1.5</v>
      </c>
    </row>
    <row r="14" spans="1:5" ht="19.5" x14ac:dyDescent="0.35">
      <c r="A14" s="5" t="s">
        <v>23</v>
      </c>
      <c r="B14" s="3" t="s">
        <v>24</v>
      </c>
      <c r="C14" s="7">
        <f>C15*C3*C5*C16</f>
        <v>576</v>
      </c>
      <c r="D14" s="1" t="s">
        <v>18</v>
      </c>
    </row>
    <row r="15" spans="1:5" ht="21" x14ac:dyDescent="0.35">
      <c r="A15" s="8" t="s">
        <v>25</v>
      </c>
      <c r="B15" s="3" t="s">
        <v>26</v>
      </c>
      <c r="C15" s="1">
        <v>80</v>
      </c>
      <c r="D15" s="1" t="s">
        <v>27</v>
      </c>
      <c r="E15" s="9" t="s">
        <v>28</v>
      </c>
    </row>
    <row r="16" spans="1:5" ht="14.25" x14ac:dyDescent="0.2">
      <c r="B16" s="4" t="s">
        <v>22</v>
      </c>
      <c r="C16" s="1">
        <v>1.2</v>
      </c>
    </row>
    <row r="17" spans="1:6" ht="36" customHeight="1" x14ac:dyDescent="0.35">
      <c r="A17" s="6" t="s">
        <v>29</v>
      </c>
      <c r="B17" s="3" t="s">
        <v>30</v>
      </c>
      <c r="C17" s="6">
        <f>C10+C14</f>
        <v>793.34999999999991</v>
      </c>
      <c r="D17" s="1" t="s">
        <v>18</v>
      </c>
      <c r="E17" s="1">
        <f>C17/1000</f>
        <v>0.79334999999999989</v>
      </c>
      <c r="F17" s="1" t="s">
        <v>31</v>
      </c>
    </row>
    <row r="18" spans="1:6" ht="21.75" customHeight="1" x14ac:dyDescent="0.25">
      <c r="A18" s="1" t="s">
        <v>32</v>
      </c>
      <c r="B18" s="4" t="s">
        <v>33</v>
      </c>
      <c r="C18" s="6">
        <f>E17*100000/2100</f>
        <v>37.778571428571425</v>
      </c>
      <c r="D18" s="1" t="s">
        <v>34</v>
      </c>
    </row>
    <row r="19" spans="1:6" ht="21.75" customHeight="1" x14ac:dyDescent="0.25">
      <c r="B19" s="4"/>
      <c r="C19" s="6"/>
    </row>
    <row r="20" spans="1:6" ht="21.75" customHeight="1" x14ac:dyDescent="0.3">
      <c r="B20" s="8" t="s">
        <v>63</v>
      </c>
      <c r="C20" s="6"/>
    </row>
    <row r="21" spans="1:6" ht="15.75" x14ac:dyDescent="0.25">
      <c r="B21" s="6" t="s">
        <v>35</v>
      </c>
    </row>
    <row r="22" spans="1:6" x14ac:dyDescent="0.2">
      <c r="B22" s="1" t="s">
        <v>36</v>
      </c>
      <c r="C22" s="1">
        <v>0.3</v>
      </c>
      <c r="D22" s="1" t="s">
        <v>4</v>
      </c>
    </row>
    <row r="23" spans="1:6" x14ac:dyDescent="0.2">
      <c r="B23" s="1" t="s">
        <v>37</v>
      </c>
      <c r="C23" s="1">
        <v>0.3</v>
      </c>
      <c r="D23" s="1" t="s">
        <v>4</v>
      </c>
    </row>
    <row r="24" spans="1:6" x14ac:dyDescent="0.2">
      <c r="B24" s="1" t="s">
        <v>38</v>
      </c>
      <c r="C24" s="1">
        <f>C5</f>
        <v>3</v>
      </c>
      <c r="D24" s="1" t="s">
        <v>4</v>
      </c>
    </row>
    <row r="25" spans="1:6" x14ac:dyDescent="0.2">
      <c r="B25" s="1" t="s">
        <v>39</v>
      </c>
      <c r="C25" s="1">
        <f>C22*C23*2.5*1000</f>
        <v>224.99999999999997</v>
      </c>
      <c r="D25" s="1" t="s">
        <v>13</v>
      </c>
    </row>
    <row r="26" spans="1:6" x14ac:dyDescent="0.2">
      <c r="B26" s="1" t="s">
        <v>40</v>
      </c>
      <c r="C26" s="1">
        <f>C25*C24</f>
        <v>674.99999999999989</v>
      </c>
      <c r="D26" s="1" t="s">
        <v>13</v>
      </c>
    </row>
    <row r="27" spans="1:6" ht="13.5" thickBot="1" x14ac:dyDescent="0.25">
      <c r="B27" s="1" t="s">
        <v>41</v>
      </c>
      <c r="C27" s="1">
        <f>C23/2</f>
        <v>0.15</v>
      </c>
      <c r="D27" s="1" t="s">
        <v>4</v>
      </c>
    </row>
    <row r="28" spans="1:6" ht="14.25" thickTop="1" thickBot="1" x14ac:dyDescent="0.25">
      <c r="A28" s="1" t="s">
        <v>42</v>
      </c>
      <c r="B28" s="1" t="s">
        <v>43</v>
      </c>
      <c r="C28" s="10">
        <f>C26*C27</f>
        <v>101.24999999999999</v>
      </c>
      <c r="D28" s="1" t="s">
        <v>18</v>
      </c>
    </row>
    <row r="29" spans="1:6" ht="13.5" thickTop="1" x14ac:dyDescent="0.2">
      <c r="A29" s="11"/>
      <c r="B29" s="11" t="s">
        <v>44</v>
      </c>
      <c r="C29" s="11">
        <v>0.15</v>
      </c>
      <c r="D29" s="11" t="s">
        <v>4</v>
      </c>
    </row>
    <row r="30" spans="1:6" x14ac:dyDescent="0.2">
      <c r="A30" s="11"/>
      <c r="B30" s="11" t="s">
        <v>45</v>
      </c>
      <c r="C30" s="11">
        <f>3.14*C29*C29*C29/32</f>
        <v>3.3117187499999992E-4</v>
      </c>
      <c r="D30" s="11" t="s">
        <v>46</v>
      </c>
    </row>
    <row r="31" spans="1:6" x14ac:dyDescent="0.2">
      <c r="A31" s="11"/>
      <c r="B31" s="11" t="s">
        <v>47</v>
      </c>
      <c r="C31" s="11">
        <v>2</v>
      </c>
      <c r="D31" s="11" t="s">
        <v>4</v>
      </c>
    </row>
    <row r="32" spans="1:6" x14ac:dyDescent="0.2">
      <c r="A32" s="11"/>
      <c r="B32" s="11" t="s">
        <v>48</v>
      </c>
      <c r="C32" s="11">
        <v>60000</v>
      </c>
      <c r="D32" s="11" t="s">
        <v>10</v>
      </c>
    </row>
    <row r="33" spans="1:7" ht="13.5" thickBot="1" x14ac:dyDescent="0.25">
      <c r="A33" s="11"/>
      <c r="B33" s="11" t="s">
        <v>49</v>
      </c>
      <c r="C33" s="11">
        <f>C30*C32</f>
        <v>19.870312499999997</v>
      </c>
      <c r="D33" s="11" t="s">
        <v>18</v>
      </c>
      <c r="G33" s="12" t="s">
        <v>50</v>
      </c>
    </row>
    <row r="34" spans="1:7" ht="14.25" thickTop="1" thickBot="1" x14ac:dyDescent="0.25">
      <c r="A34" s="11" t="s">
        <v>51</v>
      </c>
      <c r="B34" s="11" t="s">
        <v>52</v>
      </c>
      <c r="C34" s="13">
        <f>C33/C31</f>
        <v>9.9351562499999986</v>
      </c>
      <c r="D34" s="11"/>
      <c r="G34" s="1" t="s">
        <v>53</v>
      </c>
    </row>
    <row r="35" spans="1:7" ht="13.5" thickTop="1" x14ac:dyDescent="0.2">
      <c r="B35" s="14" t="s">
        <v>54</v>
      </c>
      <c r="C35" s="15"/>
    </row>
    <row r="36" spans="1:7" x14ac:dyDescent="0.2">
      <c r="B36" s="15" t="s">
        <v>55</v>
      </c>
      <c r="C36" s="15">
        <v>1.2</v>
      </c>
      <c r="D36" s="11" t="s">
        <v>4</v>
      </c>
    </row>
    <row r="37" spans="1:7" x14ac:dyDescent="0.2">
      <c r="B37" s="15" t="s">
        <v>56</v>
      </c>
      <c r="C37" s="15">
        <f>C29</f>
        <v>0.15</v>
      </c>
      <c r="D37" s="1" t="s">
        <v>4</v>
      </c>
    </row>
    <row r="38" spans="1:7" x14ac:dyDescent="0.2">
      <c r="B38" s="15" t="s">
        <v>57</v>
      </c>
      <c r="C38" s="15">
        <f>3.14*C37*C37/4</f>
        <v>1.7662499999999998E-2</v>
      </c>
      <c r="D38" s="1" t="s">
        <v>15</v>
      </c>
    </row>
    <row r="39" spans="1:7" x14ac:dyDescent="0.2">
      <c r="B39" s="15" t="s">
        <v>58</v>
      </c>
      <c r="C39" s="15">
        <f>C38*C36*2.5*1000</f>
        <v>52.987499999999983</v>
      </c>
      <c r="D39" s="1" t="s">
        <v>13</v>
      </c>
    </row>
    <row r="40" spans="1:7" ht="13.5" thickBot="1" x14ac:dyDescent="0.25">
      <c r="B40" s="15" t="s">
        <v>59</v>
      </c>
      <c r="C40" s="15">
        <f>C39*C27</f>
        <v>7.9481249999999974</v>
      </c>
      <c r="D40" s="1" t="s">
        <v>18</v>
      </c>
    </row>
    <row r="41" spans="1:7" ht="14.25" thickTop="1" thickBot="1" x14ac:dyDescent="0.25">
      <c r="A41" s="1" t="s">
        <v>60</v>
      </c>
      <c r="B41" s="15" t="s">
        <v>61</v>
      </c>
      <c r="C41" s="16">
        <f>C40/C31</f>
        <v>3.9740624999999987</v>
      </c>
      <c r="D41" s="1" t="s">
        <v>18</v>
      </c>
    </row>
    <row r="42" spans="1:7" ht="16.5" thickTop="1" x14ac:dyDescent="0.25">
      <c r="B42" s="6" t="s">
        <v>62</v>
      </c>
      <c r="C42" s="6">
        <f>C28+C34+C41</f>
        <v>115.15921874999998</v>
      </c>
      <c r="D42" s="1" t="s">
        <v>18</v>
      </c>
    </row>
    <row r="44" spans="1:7" ht="18.75" x14ac:dyDescent="0.3">
      <c r="B44" s="17" t="s">
        <v>68</v>
      </c>
    </row>
    <row r="45" spans="1:7" ht="15.75" x14ac:dyDescent="0.25">
      <c r="B45" s="6" t="s">
        <v>2</v>
      </c>
    </row>
    <row r="46" spans="1:7" x14ac:dyDescent="0.2">
      <c r="B46" s="1" t="s">
        <v>3</v>
      </c>
      <c r="C46" s="1">
        <v>2.5</v>
      </c>
      <c r="D46" s="1" t="s">
        <v>4</v>
      </c>
    </row>
    <row r="47" spans="1:7" x14ac:dyDescent="0.2">
      <c r="B47" s="1" t="s">
        <v>5</v>
      </c>
      <c r="C47" s="1">
        <f>C46/2</f>
        <v>1.25</v>
      </c>
      <c r="D47" s="1" t="s">
        <v>4</v>
      </c>
    </row>
    <row r="48" spans="1:7" x14ac:dyDescent="0.2">
      <c r="B48" s="1" t="s">
        <v>7</v>
      </c>
      <c r="C48" s="1">
        <v>1</v>
      </c>
      <c r="D48" s="1" t="s">
        <v>4</v>
      </c>
    </row>
    <row r="49" spans="1:4" x14ac:dyDescent="0.2">
      <c r="B49" s="1" t="s">
        <v>64</v>
      </c>
      <c r="C49" s="1">
        <v>23</v>
      </c>
      <c r="D49" s="1" t="s">
        <v>10</v>
      </c>
    </row>
    <row r="50" spans="1:4" x14ac:dyDescent="0.2">
      <c r="B50" s="1" t="s">
        <v>65</v>
      </c>
      <c r="C50" s="1">
        <f>C51*C49</f>
        <v>57.5</v>
      </c>
    </row>
    <row r="51" spans="1:4" x14ac:dyDescent="0.2">
      <c r="B51" s="1" t="s">
        <v>14</v>
      </c>
      <c r="C51" s="1">
        <f>C46*C48</f>
        <v>2.5</v>
      </c>
      <c r="D51" s="1" t="s">
        <v>15</v>
      </c>
    </row>
    <row r="52" spans="1:4" ht="15.75" x14ac:dyDescent="0.25">
      <c r="A52" s="1" t="s">
        <v>66</v>
      </c>
      <c r="B52" s="6" t="s">
        <v>67</v>
      </c>
      <c r="C52" s="6">
        <f>C50*C47</f>
        <v>71.875</v>
      </c>
      <c r="D52" s="1" t="s">
        <v>18</v>
      </c>
    </row>
    <row r="54" spans="1:4" ht="15.75" x14ac:dyDescent="0.25">
      <c r="B54" s="6" t="s">
        <v>35</v>
      </c>
    </row>
    <row r="55" spans="1:4" x14ac:dyDescent="0.2">
      <c r="B55" s="1" t="s">
        <v>36</v>
      </c>
      <c r="C55" s="1">
        <v>0.3</v>
      </c>
      <c r="D55" s="1" t="s">
        <v>4</v>
      </c>
    </row>
    <row r="56" spans="1:4" x14ac:dyDescent="0.2">
      <c r="B56" s="1" t="s">
        <v>37</v>
      </c>
      <c r="C56" s="18">
        <v>0.4</v>
      </c>
      <c r="D56" s="1" t="s">
        <v>4</v>
      </c>
    </row>
    <row r="57" spans="1:4" x14ac:dyDescent="0.2">
      <c r="B57" s="1" t="s">
        <v>38</v>
      </c>
      <c r="C57" s="1">
        <f>C48</f>
        <v>1</v>
      </c>
      <c r="D57" s="1" t="s">
        <v>4</v>
      </c>
    </row>
    <row r="58" spans="1:4" x14ac:dyDescent="0.2">
      <c r="B58" s="1" t="s">
        <v>39</v>
      </c>
      <c r="C58" s="1">
        <f>C55*C56*2.5*1000</f>
        <v>300</v>
      </c>
      <c r="D58" s="1" t="s">
        <v>13</v>
      </c>
    </row>
    <row r="59" spans="1:4" x14ac:dyDescent="0.2">
      <c r="B59" s="1" t="s">
        <v>40</v>
      </c>
      <c r="C59" s="1">
        <f>C58*C57</f>
        <v>300</v>
      </c>
      <c r="D59" s="1" t="s">
        <v>13</v>
      </c>
    </row>
    <row r="60" spans="1:4" ht="13.5" thickBot="1" x14ac:dyDescent="0.25">
      <c r="B60" s="1" t="s">
        <v>41</v>
      </c>
      <c r="C60" s="1">
        <f>C56/2</f>
        <v>0.2</v>
      </c>
      <c r="D60" s="1" t="s">
        <v>4</v>
      </c>
    </row>
    <row r="61" spans="1:4" ht="14.25" thickTop="1" thickBot="1" x14ac:dyDescent="0.25">
      <c r="A61" s="1" t="s">
        <v>42</v>
      </c>
      <c r="B61" s="1" t="s">
        <v>43</v>
      </c>
      <c r="C61" s="10">
        <f>C59*C60</f>
        <v>60</v>
      </c>
      <c r="D61" s="1" t="s">
        <v>18</v>
      </c>
    </row>
    <row r="62" spans="1:4" ht="13.5" thickTop="1" x14ac:dyDescent="0.2">
      <c r="A62" s="11"/>
      <c r="B62" s="11" t="s">
        <v>44</v>
      </c>
      <c r="C62" s="11">
        <v>0.15</v>
      </c>
      <c r="D62" s="11" t="s">
        <v>4</v>
      </c>
    </row>
    <row r="63" spans="1:4" x14ac:dyDescent="0.2">
      <c r="A63" s="11"/>
      <c r="B63" s="11" t="s">
        <v>45</v>
      </c>
      <c r="C63" s="11">
        <f>3.14*C62*C62*C62/32</f>
        <v>3.3117187499999992E-4</v>
      </c>
      <c r="D63" s="11" t="s">
        <v>46</v>
      </c>
    </row>
    <row r="64" spans="1:4" x14ac:dyDescent="0.2">
      <c r="A64" s="11"/>
      <c r="B64" s="11" t="s">
        <v>47</v>
      </c>
      <c r="C64" s="11">
        <v>2</v>
      </c>
      <c r="D64" s="11" t="s">
        <v>4</v>
      </c>
    </row>
    <row r="65" spans="1:7" x14ac:dyDescent="0.2">
      <c r="A65" s="11"/>
      <c r="B65" s="11" t="s">
        <v>48</v>
      </c>
      <c r="C65" s="11">
        <v>60000</v>
      </c>
      <c r="D65" s="11" t="s">
        <v>10</v>
      </c>
    </row>
    <row r="66" spans="1:7" ht="13.5" thickBot="1" x14ac:dyDescent="0.25">
      <c r="A66" s="11"/>
      <c r="B66" s="11" t="s">
        <v>49</v>
      </c>
      <c r="C66" s="11">
        <f>C63*C65</f>
        <v>19.870312499999997</v>
      </c>
      <c r="D66" s="11" t="s">
        <v>18</v>
      </c>
      <c r="G66" s="12" t="s">
        <v>50</v>
      </c>
    </row>
    <row r="67" spans="1:7" ht="14.25" thickTop="1" thickBot="1" x14ac:dyDescent="0.25">
      <c r="A67" s="11" t="s">
        <v>51</v>
      </c>
      <c r="B67" s="11" t="s">
        <v>52</v>
      </c>
      <c r="C67" s="13">
        <f>C66/C64</f>
        <v>9.9351562499999986</v>
      </c>
      <c r="D67" s="11"/>
      <c r="G67" s="1" t="s">
        <v>53</v>
      </c>
    </row>
    <row r="68" spans="1:7" ht="13.5" thickTop="1" x14ac:dyDescent="0.2">
      <c r="B68" s="14" t="s">
        <v>54</v>
      </c>
      <c r="C68" s="15"/>
    </row>
    <row r="69" spans="1:7" x14ac:dyDescent="0.2">
      <c r="B69" s="15" t="s">
        <v>55</v>
      </c>
      <c r="C69" s="15">
        <v>1.2</v>
      </c>
      <c r="D69" s="11" t="s">
        <v>4</v>
      </c>
    </row>
    <row r="70" spans="1:7" x14ac:dyDescent="0.2">
      <c r="B70" s="15" t="s">
        <v>56</v>
      </c>
      <c r="C70" s="15">
        <f>C62</f>
        <v>0.15</v>
      </c>
      <c r="D70" s="1" t="s">
        <v>4</v>
      </c>
    </row>
    <row r="71" spans="1:7" x14ac:dyDescent="0.2">
      <c r="B71" s="15" t="s">
        <v>57</v>
      </c>
      <c r="C71" s="15">
        <f>3.14*C70*C70/4</f>
        <v>1.7662499999999998E-2</v>
      </c>
      <c r="D71" s="1" t="s">
        <v>15</v>
      </c>
    </row>
    <row r="72" spans="1:7" x14ac:dyDescent="0.2">
      <c r="B72" s="15" t="s">
        <v>58</v>
      </c>
      <c r="C72" s="15">
        <f>C71*C69*2.5*1000</f>
        <v>52.987499999999983</v>
      </c>
      <c r="D72" s="1" t="s">
        <v>13</v>
      </c>
    </row>
    <row r="73" spans="1:7" ht="13.5" thickBot="1" x14ac:dyDescent="0.25">
      <c r="B73" s="15" t="s">
        <v>59</v>
      </c>
      <c r="C73" s="15">
        <f>C72*C60</f>
        <v>10.597499999999997</v>
      </c>
      <c r="D73" s="1" t="s">
        <v>18</v>
      </c>
    </row>
    <row r="74" spans="1:7" ht="14.25" thickTop="1" thickBot="1" x14ac:dyDescent="0.25">
      <c r="A74" s="1" t="s">
        <v>60</v>
      </c>
      <c r="B74" s="15" t="s">
        <v>61</v>
      </c>
      <c r="C74" s="16">
        <f>C73/C64</f>
        <v>5.2987499999999983</v>
      </c>
      <c r="D74" s="1" t="s">
        <v>18</v>
      </c>
    </row>
    <row r="75" spans="1:7" ht="16.5" thickTop="1" x14ac:dyDescent="0.25">
      <c r="B75" s="6" t="s">
        <v>62</v>
      </c>
      <c r="C75" s="6">
        <f>C61+C67+C74</f>
        <v>75.233906250000004</v>
      </c>
      <c r="D75" s="1" t="s">
        <v>18</v>
      </c>
    </row>
    <row r="77" spans="1:7" ht="18.75" x14ac:dyDescent="0.3">
      <c r="B77" s="17" t="s">
        <v>69</v>
      </c>
    </row>
    <row r="78" spans="1:7" ht="15.75" x14ac:dyDescent="0.25">
      <c r="B78" s="6" t="s">
        <v>2</v>
      </c>
    </row>
    <row r="79" spans="1:7" x14ac:dyDescent="0.2">
      <c r="B79" s="1" t="s">
        <v>3</v>
      </c>
      <c r="C79" s="1">
        <v>2.5</v>
      </c>
      <c r="D79" s="1" t="s">
        <v>4</v>
      </c>
    </row>
    <row r="80" spans="1:7" x14ac:dyDescent="0.2">
      <c r="B80" s="1" t="s">
        <v>5</v>
      </c>
      <c r="C80" s="1">
        <f>C79/2</f>
        <v>1.25</v>
      </c>
      <c r="D80" s="1" t="s">
        <v>4</v>
      </c>
    </row>
    <row r="81" spans="1:4" ht="15.75" x14ac:dyDescent="0.25">
      <c r="B81" s="1" t="s">
        <v>7</v>
      </c>
      <c r="C81" s="19">
        <v>2</v>
      </c>
      <c r="D81" s="1" t="s">
        <v>4</v>
      </c>
    </row>
    <row r="82" spans="1:4" x14ac:dyDescent="0.2">
      <c r="B82" s="1" t="s">
        <v>64</v>
      </c>
      <c r="C82" s="1">
        <v>23</v>
      </c>
      <c r="D82" s="1" t="s">
        <v>10</v>
      </c>
    </row>
    <row r="83" spans="1:4" x14ac:dyDescent="0.2">
      <c r="B83" s="1" t="s">
        <v>65</v>
      </c>
      <c r="C83" s="1">
        <f>C84*C82</f>
        <v>115</v>
      </c>
    </row>
    <row r="84" spans="1:4" x14ac:dyDescent="0.2">
      <c r="B84" s="1" t="s">
        <v>14</v>
      </c>
      <c r="C84" s="1">
        <f>C79*C81</f>
        <v>5</v>
      </c>
      <c r="D84" s="1" t="s">
        <v>15</v>
      </c>
    </row>
    <row r="85" spans="1:4" ht="15.75" x14ac:dyDescent="0.25">
      <c r="A85" s="1" t="s">
        <v>66</v>
      </c>
      <c r="B85" s="6" t="s">
        <v>67</v>
      </c>
      <c r="C85" s="6">
        <f>C83*C80</f>
        <v>143.75</v>
      </c>
      <c r="D85" s="1" t="s">
        <v>18</v>
      </c>
    </row>
    <row r="87" spans="1:4" ht="15.75" x14ac:dyDescent="0.25">
      <c r="B87" s="6" t="s">
        <v>35</v>
      </c>
    </row>
    <row r="88" spans="1:4" x14ac:dyDescent="0.2">
      <c r="B88" s="1" t="s">
        <v>36</v>
      </c>
      <c r="C88" s="1">
        <v>0.3</v>
      </c>
      <c r="D88" s="1" t="s">
        <v>4</v>
      </c>
    </row>
    <row r="89" spans="1:4" x14ac:dyDescent="0.2">
      <c r="B89" s="1" t="s">
        <v>37</v>
      </c>
      <c r="C89" s="1">
        <v>0.4</v>
      </c>
      <c r="D89" s="1" t="s">
        <v>4</v>
      </c>
    </row>
    <row r="90" spans="1:4" x14ac:dyDescent="0.2">
      <c r="B90" s="1" t="s">
        <v>38</v>
      </c>
      <c r="C90" s="1">
        <f>C81</f>
        <v>2</v>
      </c>
      <c r="D90" s="1" t="s">
        <v>4</v>
      </c>
    </row>
    <row r="91" spans="1:4" x14ac:dyDescent="0.2">
      <c r="B91" s="1" t="s">
        <v>39</v>
      </c>
      <c r="C91" s="1">
        <f>C88*C89*2.5*1000</f>
        <v>300</v>
      </c>
      <c r="D91" s="1" t="s">
        <v>13</v>
      </c>
    </row>
    <row r="92" spans="1:4" x14ac:dyDescent="0.2">
      <c r="B92" s="1" t="s">
        <v>40</v>
      </c>
      <c r="C92" s="1">
        <f>C91*C90</f>
        <v>600</v>
      </c>
      <c r="D92" s="1" t="s">
        <v>13</v>
      </c>
    </row>
    <row r="93" spans="1:4" ht="13.5" thickBot="1" x14ac:dyDescent="0.25">
      <c r="B93" s="1" t="s">
        <v>41</v>
      </c>
      <c r="C93" s="1">
        <f>C89/2</f>
        <v>0.2</v>
      </c>
      <c r="D93" s="1" t="s">
        <v>4</v>
      </c>
    </row>
    <row r="94" spans="1:4" ht="14.25" thickTop="1" thickBot="1" x14ac:dyDescent="0.25">
      <c r="A94" s="1" t="s">
        <v>42</v>
      </c>
      <c r="B94" s="1" t="s">
        <v>43</v>
      </c>
      <c r="C94" s="10">
        <f>C92*C93</f>
        <v>120</v>
      </c>
      <c r="D94" s="1" t="s">
        <v>18</v>
      </c>
    </row>
    <row r="95" spans="1:4" ht="13.5" thickTop="1" x14ac:dyDescent="0.2">
      <c r="A95" s="11"/>
      <c r="B95" s="11" t="s">
        <v>44</v>
      </c>
      <c r="C95" s="11">
        <v>0.15</v>
      </c>
      <c r="D95" s="11" t="s">
        <v>4</v>
      </c>
    </row>
    <row r="96" spans="1:4" x14ac:dyDescent="0.2">
      <c r="A96" s="11"/>
      <c r="B96" s="11" t="s">
        <v>45</v>
      </c>
      <c r="C96" s="11">
        <f>3.14*C95*C95*C95/32</f>
        <v>3.3117187499999992E-4</v>
      </c>
      <c r="D96" s="11" t="s">
        <v>46</v>
      </c>
    </row>
    <row r="97" spans="1:7" x14ac:dyDescent="0.2">
      <c r="A97" s="11"/>
      <c r="B97" s="11" t="s">
        <v>47</v>
      </c>
      <c r="C97" s="11">
        <v>2</v>
      </c>
      <c r="D97" s="11" t="s">
        <v>4</v>
      </c>
    </row>
    <row r="98" spans="1:7" x14ac:dyDescent="0.2">
      <c r="A98" s="11"/>
      <c r="B98" s="11" t="s">
        <v>48</v>
      </c>
      <c r="C98" s="11">
        <v>60000</v>
      </c>
      <c r="D98" s="11" t="s">
        <v>10</v>
      </c>
    </row>
    <row r="99" spans="1:7" ht="13.5" thickBot="1" x14ac:dyDescent="0.25">
      <c r="A99" s="11"/>
      <c r="B99" s="11" t="s">
        <v>49</v>
      </c>
      <c r="C99" s="11">
        <f>C96*C98</f>
        <v>19.870312499999997</v>
      </c>
      <c r="D99" s="11" t="s">
        <v>18</v>
      </c>
      <c r="G99" s="12" t="s">
        <v>50</v>
      </c>
    </row>
    <row r="100" spans="1:7" ht="14.25" thickTop="1" thickBot="1" x14ac:dyDescent="0.25">
      <c r="A100" s="11" t="s">
        <v>51</v>
      </c>
      <c r="B100" s="11" t="s">
        <v>52</v>
      </c>
      <c r="C100" s="13">
        <f>C99/C97</f>
        <v>9.9351562499999986</v>
      </c>
      <c r="D100" s="11"/>
      <c r="G100" s="1" t="s">
        <v>53</v>
      </c>
    </row>
    <row r="101" spans="1:7" ht="13.5" thickTop="1" x14ac:dyDescent="0.2">
      <c r="B101" s="14" t="s">
        <v>54</v>
      </c>
      <c r="C101" s="15"/>
    </row>
    <row r="102" spans="1:7" x14ac:dyDescent="0.2">
      <c r="B102" s="15" t="s">
        <v>55</v>
      </c>
      <c r="C102" s="15">
        <v>1.2</v>
      </c>
      <c r="D102" s="11" t="s">
        <v>4</v>
      </c>
    </row>
    <row r="103" spans="1:7" x14ac:dyDescent="0.2">
      <c r="B103" s="15" t="s">
        <v>56</v>
      </c>
      <c r="C103" s="15">
        <f>C95</f>
        <v>0.15</v>
      </c>
      <c r="D103" s="1" t="s">
        <v>4</v>
      </c>
    </row>
    <row r="104" spans="1:7" x14ac:dyDescent="0.2">
      <c r="B104" s="15" t="s">
        <v>57</v>
      </c>
      <c r="C104" s="15">
        <f>3.14*C103*C103/4</f>
        <v>1.7662499999999998E-2</v>
      </c>
      <c r="D104" s="1" t="s">
        <v>15</v>
      </c>
    </row>
    <row r="105" spans="1:7" x14ac:dyDescent="0.2">
      <c r="B105" s="15" t="s">
        <v>58</v>
      </c>
      <c r="C105" s="15">
        <f>C104*C102*2.5*1000</f>
        <v>52.987499999999983</v>
      </c>
      <c r="D105" s="1" t="s">
        <v>13</v>
      </c>
    </row>
    <row r="106" spans="1:7" ht="13.5" thickBot="1" x14ac:dyDescent="0.25">
      <c r="B106" s="15" t="s">
        <v>59</v>
      </c>
      <c r="C106" s="15">
        <f>C105*C93</f>
        <v>10.597499999999997</v>
      </c>
      <c r="D106" s="1" t="s">
        <v>18</v>
      </c>
    </row>
    <row r="107" spans="1:7" ht="14.25" thickTop="1" thickBot="1" x14ac:dyDescent="0.25">
      <c r="A107" s="1" t="s">
        <v>60</v>
      </c>
      <c r="B107" s="15" t="s">
        <v>61</v>
      </c>
      <c r="C107" s="16">
        <f>C106/C97</f>
        <v>5.2987499999999983</v>
      </c>
      <c r="D107" s="1" t="s">
        <v>18</v>
      </c>
    </row>
    <row r="108" spans="1:7" ht="16.5" thickTop="1" x14ac:dyDescent="0.25">
      <c r="B108" s="6" t="s">
        <v>62</v>
      </c>
      <c r="C108" s="6">
        <f>C94+C100+C107</f>
        <v>135.23390625000002</v>
      </c>
      <c r="D108" s="1" t="s">
        <v>18</v>
      </c>
    </row>
  </sheetData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Федченко Валентин Сталинович</dc:creator>
  <cp:lastModifiedBy>Федченко Валентин Сталинович</cp:lastModifiedBy>
  <dcterms:created xsi:type="dcterms:W3CDTF">2021-05-25T10:44:21Z</dcterms:created>
  <dcterms:modified xsi:type="dcterms:W3CDTF">2021-05-25T10:46:57Z</dcterms:modified>
</cp:coreProperties>
</file>